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rgumv\Documents\Offline Records (BP)\"/>
    </mc:Choice>
  </mc:AlternateContent>
  <xr:revisionPtr revIDLastSave="0" documentId="13_ncr:1_{9F61F027-DC7C-4CC1-B01E-AE9F668BBB8C}" xr6:coauthVersionLast="41" xr6:coauthVersionMax="44" xr10:uidLastSave="{00000000-0000-0000-0000-000000000000}"/>
  <workbookProtection workbookPassword="A056" lockStructure="1"/>
  <bookViews>
    <workbookView minimized="1" xWindow="17220" yWindow="1200" windowWidth="11520" windowHeight="7845" xr2:uid="{00000000-000D-0000-FFFF-FFFF00000000}"/>
  </bookViews>
  <sheets>
    <sheet name="Sheet1" sheetId="1" r:id="rId1"/>
    <sheet name="Sheet2" sheetId="2" r:id="rId2"/>
  </sheets>
  <definedNames>
    <definedName name="Dropdown1" localSheetId="0">Sheet1!$F$12</definedName>
    <definedName name="Text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9" i="1" l="1"/>
  <c r="C19" i="1" s="1"/>
  <c r="C12" i="1"/>
  <c r="A15" i="1"/>
  <c r="A14" i="1"/>
  <c r="A13" i="1"/>
  <c r="D12" i="1" l="1"/>
  <c r="F12" i="1" s="1"/>
  <c r="H12" i="1" s="1"/>
  <c r="I8" i="1"/>
  <c r="D19" i="1"/>
  <c r="G14" i="1"/>
  <c r="H14" i="1" s="1"/>
  <c r="G15" i="1"/>
  <c r="H15" i="1" s="1"/>
  <c r="G13" i="1"/>
  <c r="H13" i="1" s="1"/>
  <c r="E12" i="1" l="1"/>
  <c r="G12" i="1" s="1"/>
  <c r="F19" i="1"/>
  <c r="H19" i="1" s="1"/>
  <c r="E19" i="1"/>
  <c r="G19" i="1" s="1"/>
  <c r="F21" i="1" l="1"/>
  <c r="F22" i="1"/>
</calcChain>
</file>

<file path=xl/sharedStrings.xml><?xml version="1.0" encoding="utf-8"?>
<sst xmlns="http://schemas.openxmlformats.org/spreadsheetml/2006/main" count="142" uniqueCount="88">
  <si>
    <t>Farm Identifier:      </t>
  </si>
  <si>
    <t xml:space="preserve">Irrigation System Type: </t>
  </si>
  <si>
    <t>Movement type:</t>
  </si>
  <si>
    <t>MDI</t>
  </si>
  <si>
    <t>MESA</t>
  </si>
  <si>
    <t>High Pressure</t>
  </si>
  <si>
    <t>LEPA</t>
  </si>
  <si>
    <t>LESA</t>
  </si>
  <si>
    <t>Movement Type</t>
  </si>
  <si>
    <t>Hand and wheel line</t>
  </si>
  <si>
    <t>Center pivot</t>
  </si>
  <si>
    <t>Other (specify):</t>
  </si>
  <si>
    <t>Describe type:</t>
  </si>
  <si>
    <t>Water source</t>
  </si>
  <si>
    <t>Surface</t>
  </si>
  <si>
    <t>Ground</t>
  </si>
  <si>
    <t>Municipal</t>
  </si>
  <si>
    <t>Water Source:</t>
  </si>
  <si>
    <t>Utility incentive</t>
  </si>
  <si>
    <t>Sprinkler Package</t>
  </si>
  <si>
    <t>Nozzle</t>
  </si>
  <si>
    <t>Rotating or multi-trajectory sprinkler</t>
  </si>
  <si>
    <t>Impact Sprinkler</t>
  </si>
  <si>
    <t>Sprinkler Type</t>
  </si>
  <si>
    <t>Savings</t>
  </si>
  <si>
    <t>Payment</t>
  </si>
  <si>
    <t>Conversion</t>
  </si>
  <si>
    <t>Converted From</t>
  </si>
  <si>
    <r>
      <t>A.</t>
    </r>
    <r>
      <rPr>
        <b/>
        <sz val="7"/>
        <color rgb="FF000000"/>
        <rFont val="Cambria"/>
        <family val="1"/>
        <scheme val="major"/>
      </rPr>
      <t xml:space="preserve">   </t>
    </r>
    <r>
      <rPr>
        <b/>
        <sz val="11"/>
        <color rgb="FF000000"/>
        <rFont val="Cambria"/>
        <family val="1"/>
        <scheme val="major"/>
      </rPr>
      <t>FARM AND PRACTICES INFORMATION</t>
    </r>
  </si>
  <si>
    <r>
      <t>Account No:      </t>
    </r>
    <r>
      <rPr>
        <u/>
        <sz val="10"/>
        <color rgb="FF000000"/>
        <rFont val="Cambria"/>
        <family val="1"/>
        <scheme val="major"/>
      </rPr>
      <t xml:space="preserve"> </t>
    </r>
  </si>
  <si>
    <r>
      <t>B.</t>
    </r>
    <r>
      <rPr>
        <b/>
        <sz val="7"/>
        <rFont val="Cambria"/>
        <family val="1"/>
        <scheme val="major"/>
      </rPr>
      <t xml:space="preserve">   </t>
    </r>
    <r>
      <rPr>
        <b/>
        <sz val="11"/>
        <rFont val="Cambria"/>
        <family val="1"/>
        <scheme val="major"/>
      </rPr>
      <t>SPRINKLER PACKAGE INFORMATION</t>
    </r>
  </si>
  <si>
    <t>kWh saved each</t>
  </si>
  <si>
    <t>EEC Reference Number</t>
  </si>
  <si>
    <t>Technology/Activity/Practice</t>
  </si>
  <si>
    <t>Key Characteristics 1</t>
  </si>
  <si>
    <t>Payment ($/unit)</t>
  </si>
  <si>
    <t>Annual Savings @ Site (kwh/yr)</t>
  </si>
  <si>
    <t>AIRHA40217</t>
  </si>
  <si>
    <t>AIRHA40221</t>
  </si>
  <si>
    <t>AIRHA40218</t>
  </si>
  <si>
    <t>Sprinkler Package Replacements</t>
  </si>
  <si>
    <t>LESA/LEPA/MDI</t>
  </si>
  <si>
    <t>AIRHA40216</t>
  </si>
  <si>
    <t>Sprinkler Upgrade</t>
  </si>
  <si>
    <t>Upgrade from high pressure to MESA</t>
  </si>
  <si>
    <t>AIRHA40219</t>
  </si>
  <si>
    <t>AIRHA40220</t>
  </si>
  <si>
    <t>Upgrade from high pressure to LESA/LEPA/MDI</t>
  </si>
  <si>
    <t>Upgrade from MESA to LESA/LEPA/MDI</t>
  </si>
  <si>
    <t>Conversion from High Pressure to MESA</t>
  </si>
  <si>
    <t>Conversion from High Pressure to LESA</t>
  </si>
  <si>
    <t>Conversion from High Pressure to LEPA</t>
  </si>
  <si>
    <t>Conversion from High Pressure to MDI</t>
  </si>
  <si>
    <t>Conversion from MESA to LESA</t>
  </si>
  <si>
    <t>Conversion from MESA to LEPA</t>
  </si>
  <si>
    <t>Conversion from MESA to MDI</t>
  </si>
  <si>
    <t>Total # Replaced</t>
  </si>
  <si>
    <t># drops converted</t>
  </si>
  <si>
    <t>Sprinkler Incentive</t>
  </si>
  <si>
    <t>Conversion  Incentive</t>
  </si>
  <si>
    <t>Total Payment</t>
  </si>
  <si>
    <t>Sprinkler kWh savings</t>
  </si>
  <si>
    <t>Conversion kWh savings</t>
  </si>
  <si>
    <t>Total Savings (kWh)</t>
  </si>
  <si>
    <r>
      <t>Components</t>
    </r>
    <r>
      <rPr>
        <sz val="8"/>
        <rFont val="Cambria"/>
        <family val="1"/>
        <scheme val="major"/>
      </rPr>
      <t> (all components of a sprinkler package must be replaced)</t>
    </r>
  </si>
  <si>
    <t>EERC</t>
  </si>
  <si>
    <t xml:space="preserve">Center Pivot or Lateral Move System  </t>
  </si>
  <si>
    <t xml:space="preserve">Wheel-line, Hand-line, Lateral Move or Center Pivot Systems  </t>
  </si>
  <si>
    <t>Movement type</t>
  </si>
  <si>
    <t>Sprinkler Package Requirements</t>
  </si>
  <si>
    <t>Low pressure regulator</t>
  </si>
  <si>
    <t>System Type</t>
  </si>
  <si>
    <t>Component 1</t>
  </si>
  <si>
    <t>Component 2</t>
  </si>
  <si>
    <t>Component 3</t>
  </si>
  <si>
    <t>Lateral move</t>
  </si>
  <si>
    <t>Other</t>
  </si>
  <si>
    <t xml:space="preserve"> </t>
  </si>
  <si>
    <t>Not Eligible for Sprinkler Conversion</t>
  </si>
  <si>
    <t>Eligibility</t>
  </si>
  <si>
    <t>Not Eligible for Sprinkler Package</t>
  </si>
  <si>
    <t xml:space="preserve">If a system conversion, previous system type: </t>
  </si>
  <si>
    <t>If a system conversion, previous movement type:</t>
  </si>
  <si>
    <r>
      <t>C.</t>
    </r>
    <r>
      <rPr>
        <b/>
        <sz val="7"/>
        <rFont val="Cambria"/>
        <family val="1"/>
        <scheme val="major"/>
      </rPr>
      <t xml:space="preserve">   </t>
    </r>
    <r>
      <rPr>
        <b/>
        <sz val="11"/>
        <rFont val="Cambria"/>
        <family val="1"/>
        <scheme val="major"/>
      </rPr>
      <t>IRRIGATION SYSTEM CONVERSION INFORMATION</t>
    </r>
  </si>
  <si>
    <t>Irrigation System Conversion Type</t>
  </si>
  <si>
    <t>Irrigation System Conversion and Sprinkler Packages Tool</t>
  </si>
  <si>
    <r>
      <t>Instructions</t>
    </r>
    <r>
      <rPr>
        <sz val="11"/>
        <color theme="1"/>
        <rFont val="Cambria"/>
        <family val="1"/>
        <scheme val="major"/>
      </rPr>
      <t xml:space="preserve">: Complete this conversion and sprinkler tool for </t>
    </r>
    <r>
      <rPr>
        <i/>
        <u/>
        <sz val="11"/>
        <color theme="1"/>
        <rFont val="Cambria"/>
        <family val="1"/>
        <scheme val="major"/>
      </rPr>
      <t>each</t>
    </r>
    <r>
      <rPr>
        <sz val="11"/>
        <color theme="1"/>
        <rFont val="Cambria"/>
        <family val="1"/>
        <scheme val="major"/>
      </rPr>
      <t xml:space="preserve"> irrigation system for which sprinkler packages were replaced or which was converted to a more efficient system. Green fields are required for calculations. This tool is for Sprinkler Packages and Irrigation System Conversion Measures </t>
    </r>
    <r>
      <rPr>
        <b/>
        <sz val="11"/>
        <color theme="1"/>
        <rFont val="Cambria"/>
        <family val="1"/>
        <scheme val="major"/>
      </rPr>
      <t>only</t>
    </r>
    <r>
      <rPr>
        <sz val="11"/>
        <color theme="1"/>
        <rFont val="Cambria"/>
        <family val="1"/>
        <scheme val="major"/>
      </rPr>
      <t>. Other eligible measures may apply.</t>
    </r>
  </si>
  <si>
    <t>This is not a required form for BPA measures. This is provided as an optional tool for invoicing and oversight.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</si>
</sst>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7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u/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7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sz val="10"/>
      <color theme="0"/>
      <name val="Cambria"/>
      <family val="1"/>
      <scheme val="major"/>
    </font>
    <font>
      <vertAlign val="superscript"/>
      <sz val="10"/>
      <name val="Cambria"/>
      <family val="1"/>
      <scheme val="major"/>
    </font>
    <font>
      <sz val="8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22"/>
      <color rgb="FF000000"/>
      <name val="Cambria"/>
      <family val="1"/>
      <scheme val="maj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mbria"/>
      <family val="1"/>
      <scheme val="major"/>
    </font>
    <font>
      <i/>
      <u/>
      <sz val="11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/>
    <xf numFmtId="0" fontId="5" fillId="0" borderId="0" xfId="0" applyFont="1"/>
    <xf numFmtId="0" fontId="8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13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4" fontId="18" fillId="0" borderId="0" xfId="2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44" fontId="4" fillId="0" borderId="0" xfId="2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12" fillId="4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44" fontId="4" fillId="0" borderId="9" xfId="2" applyFont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44" fontId="18" fillId="0" borderId="9" xfId="2" applyFont="1" applyFill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44" fontId="12" fillId="0" borderId="9" xfId="2" applyFont="1" applyBorder="1" applyAlignment="1">
      <alignment vertical="center" wrapText="1"/>
    </xf>
    <xf numFmtId="165" fontId="12" fillId="0" borderId="9" xfId="1" applyNumberFormat="1" applyFont="1" applyBorder="1" applyAlignment="1">
      <alignment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44" fontId="12" fillId="0" borderId="5" xfId="2" applyFont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44" fontId="18" fillId="0" borderId="5" xfId="2" applyFont="1" applyFill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4" fontId="4" fillId="0" borderId="5" xfId="2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 wrapText="1"/>
    </xf>
    <xf numFmtId="0" fontId="26" fillId="0" borderId="0" xfId="0" applyFont="1"/>
    <xf numFmtId="44" fontId="26" fillId="0" borderId="0" xfId="2" applyFont="1"/>
    <xf numFmtId="0" fontId="26" fillId="0" borderId="2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4" fillId="5" borderId="2" xfId="4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4" fillId="5" borderId="8" xfId="4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26" fillId="0" borderId="0" xfId="0" applyFont="1" applyProtection="1">
      <protection hidden="1"/>
    </xf>
    <xf numFmtId="0" fontId="27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27" fillId="3" borderId="22" xfId="3" applyNumberFormat="1" applyFont="1" applyFill="1" applyBorder="1" applyAlignment="1" applyProtection="1">
      <alignment horizontal="center" vertical="center" wrapText="1"/>
      <protection hidden="1"/>
    </xf>
    <xf numFmtId="0" fontId="27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4" xfId="0" applyFont="1" applyBorder="1" applyProtection="1">
      <protection hidden="1"/>
    </xf>
    <xf numFmtId="0" fontId="26" fillId="0" borderId="8" xfId="0" applyFont="1" applyBorder="1" applyAlignment="1" applyProtection="1">
      <protection hidden="1"/>
    </xf>
    <xf numFmtId="0" fontId="26" fillId="0" borderId="0" xfId="0" applyFont="1" applyBorder="1" applyProtection="1">
      <protection hidden="1"/>
    </xf>
    <xf numFmtId="0" fontId="26" fillId="0" borderId="16" xfId="0" applyFont="1" applyBorder="1" applyProtection="1">
      <protection hidden="1"/>
    </xf>
    <xf numFmtId="0" fontId="26" fillId="0" borderId="2" xfId="0" applyFont="1" applyBorder="1" applyAlignment="1" applyProtection="1">
      <protection hidden="1"/>
    </xf>
    <xf numFmtId="0" fontId="26" fillId="0" borderId="2" xfId="0" applyFont="1" applyBorder="1" applyAlignment="1" applyProtection="1">
      <alignment vertical="center"/>
      <protection hidden="1"/>
    </xf>
    <xf numFmtId="0" fontId="26" fillId="0" borderId="18" xfId="0" applyFont="1" applyBorder="1" applyProtection="1">
      <protection hidden="1"/>
    </xf>
    <xf numFmtId="0" fontId="26" fillId="0" borderId="19" xfId="0" applyFont="1" applyBorder="1" applyAlignment="1" applyProtection="1">
      <alignment vertical="center"/>
      <protection hidden="1"/>
    </xf>
    <xf numFmtId="0" fontId="26" fillId="0" borderId="27" xfId="0" applyFont="1" applyBorder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44" fontId="26" fillId="0" borderId="0" xfId="2" applyFont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44" fontId="26" fillId="0" borderId="2" xfId="2" applyFont="1" applyBorder="1" applyProtection="1">
      <protection hidden="1"/>
    </xf>
    <xf numFmtId="3" fontId="26" fillId="0" borderId="2" xfId="0" applyNumberFormat="1" applyFont="1" applyBorder="1" applyAlignment="1" applyProtection="1">
      <alignment horizontal="center"/>
      <protection hidden="1"/>
    </xf>
    <xf numFmtId="49" fontId="26" fillId="0" borderId="2" xfId="0" applyNumberFormat="1" applyFont="1" applyBorder="1" applyAlignment="1" applyProtection="1">
      <alignment horizontal="center"/>
      <protection hidden="1"/>
    </xf>
    <xf numFmtId="0" fontId="26" fillId="0" borderId="2" xfId="0" applyFont="1" applyBorder="1" applyAlignment="1" applyProtection="1">
      <alignment horizontal="center"/>
      <protection hidden="1"/>
    </xf>
    <xf numFmtId="49" fontId="26" fillId="0" borderId="0" xfId="0" applyNumberFormat="1" applyFont="1" applyBorder="1" applyAlignment="1" applyProtection="1">
      <alignment horizontal="center"/>
      <protection hidden="1"/>
    </xf>
    <xf numFmtId="44" fontId="26" fillId="0" borderId="2" xfId="2" applyFont="1" applyFill="1" applyBorder="1" applyProtection="1">
      <protection hidden="1"/>
    </xf>
    <xf numFmtId="44" fontId="26" fillId="0" borderId="10" xfId="2" applyFont="1" applyFill="1" applyBorder="1"/>
    <xf numFmtId="0" fontId="26" fillId="0" borderId="10" xfId="0" applyFont="1" applyBorder="1"/>
    <xf numFmtId="0" fontId="25" fillId="6" borderId="13" xfId="5" applyBorder="1" applyAlignment="1" applyProtection="1">
      <protection hidden="1"/>
    </xf>
    <xf numFmtId="0" fontId="25" fillId="6" borderId="1" xfId="5" applyBorder="1" applyAlignment="1" applyProtection="1">
      <protection hidden="1"/>
    </xf>
    <xf numFmtId="44" fontId="26" fillId="0" borderId="4" xfId="2" applyFont="1" applyBorder="1" applyAlignment="1"/>
    <xf numFmtId="0" fontId="26" fillId="0" borderId="7" xfId="0" applyFont="1" applyBorder="1"/>
    <xf numFmtId="44" fontId="26" fillId="0" borderId="7" xfId="2" applyFont="1" applyBorder="1" applyProtection="1">
      <protection hidden="1"/>
    </xf>
    <xf numFmtId="0" fontId="26" fillId="0" borderId="7" xfId="0" applyFont="1" applyBorder="1" applyAlignment="1" applyProtection="1">
      <alignment horizontal="center"/>
      <protection hidden="1"/>
    </xf>
    <xf numFmtId="49" fontId="26" fillId="0" borderId="7" xfId="0" applyNumberFormat="1" applyFont="1" applyBorder="1" applyAlignment="1" applyProtection="1">
      <alignment horizontal="center"/>
      <protection hidden="1"/>
    </xf>
    <xf numFmtId="0" fontId="26" fillId="2" borderId="29" xfId="0" applyFont="1" applyFill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0" fontId="26" fillId="0" borderId="24" xfId="0" applyFont="1" applyBorder="1"/>
    <xf numFmtId="0" fontId="26" fillId="0" borderId="26" xfId="0" applyFont="1" applyBorder="1"/>
    <xf numFmtId="0" fontId="26" fillId="2" borderId="13" xfId="0" applyFont="1" applyFill="1" applyBorder="1"/>
    <xf numFmtId="0" fontId="26" fillId="0" borderId="0" xfId="0" applyFont="1" applyBorder="1" applyAlignment="1" applyProtection="1">
      <alignment wrapText="1"/>
      <protection hidden="1"/>
    </xf>
    <xf numFmtId="49" fontId="26" fillId="0" borderId="24" xfId="0" applyNumberFormat="1" applyFont="1" applyBorder="1"/>
    <xf numFmtId="0" fontId="26" fillId="2" borderId="29" xfId="0" applyFont="1" applyFill="1" applyBorder="1" applyProtection="1">
      <protection hidden="1"/>
    </xf>
    <xf numFmtId="0" fontId="26" fillId="0" borderId="11" xfId="0" applyFont="1" applyBorder="1" applyProtection="1">
      <protection hidden="1"/>
    </xf>
    <xf numFmtId="0" fontId="26" fillId="0" borderId="11" xfId="0" applyFont="1" applyBorder="1" applyAlignment="1" applyProtection="1">
      <alignment wrapText="1"/>
      <protection hidden="1"/>
    </xf>
    <xf numFmtId="0" fontId="26" fillId="0" borderId="12" xfId="0" applyFont="1" applyBorder="1" applyProtection="1">
      <protection hidden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26" fillId="0" borderId="0" xfId="0" applyFont="1" applyBorder="1" applyAlignment="1" applyProtection="1">
      <alignment horizontal="center" wrapText="1"/>
      <protection hidden="1"/>
    </xf>
    <xf numFmtId="49" fontId="26" fillId="0" borderId="0" xfId="0" applyNumberFormat="1" applyFont="1" applyBorder="1" applyAlignment="1" applyProtection="1">
      <alignment horizontal="center" wrapText="1"/>
      <protection hidden="1"/>
    </xf>
    <xf numFmtId="0" fontId="26" fillId="0" borderId="27" xfId="0" applyFont="1" applyBorder="1" applyAlignment="1" applyProtection="1">
      <alignment wrapText="1"/>
      <protection hidden="1"/>
    </xf>
    <xf numFmtId="164" fontId="26" fillId="0" borderId="0" xfId="0" applyNumberFormat="1" applyFont="1" applyBorder="1" applyAlignment="1" applyProtection="1">
      <alignment horizontal="center"/>
      <protection hidden="1"/>
    </xf>
    <xf numFmtId="4" fontId="26" fillId="0" borderId="25" xfId="0" applyNumberFormat="1" applyFont="1" applyBorder="1" applyAlignment="1" applyProtection="1">
      <alignment horizontal="center"/>
      <protection hidden="1"/>
    </xf>
    <xf numFmtId="49" fontId="26" fillId="0" borderId="24" xfId="0" applyNumberFormat="1" applyFont="1" applyBorder="1" applyAlignment="1" applyProtection="1">
      <alignment horizontal="center"/>
      <protection hidden="1"/>
    </xf>
    <xf numFmtId="164" fontId="26" fillId="0" borderId="27" xfId="0" applyNumberFormat="1" applyFont="1" applyBorder="1" applyAlignment="1" applyProtection="1">
      <alignment horizontal="center"/>
      <protection hidden="1"/>
    </xf>
    <xf numFmtId="4" fontId="26" fillId="0" borderId="28" xfId="0" applyNumberFormat="1" applyFont="1" applyBorder="1" applyAlignment="1" applyProtection="1">
      <alignment horizontal="center"/>
      <protection hidden="1"/>
    </xf>
    <xf numFmtId="49" fontId="26" fillId="0" borderId="26" xfId="0" applyNumberFormat="1" applyFont="1" applyBorder="1" applyAlignment="1" applyProtection="1">
      <alignment horizontal="center"/>
      <protection hidden="1"/>
    </xf>
    <xf numFmtId="0" fontId="26" fillId="2" borderId="29" xfId="0" applyFont="1" applyFill="1" applyBorder="1" applyAlignment="1">
      <alignment wrapText="1"/>
    </xf>
    <xf numFmtId="0" fontId="26" fillId="2" borderId="29" xfId="0" applyFont="1" applyFill="1" applyBorder="1" applyAlignment="1" applyProtection="1">
      <alignment wrapText="1"/>
      <protection hidden="1"/>
    </xf>
    <xf numFmtId="0" fontId="26" fillId="0" borderId="11" xfId="0" applyFont="1" applyBorder="1" applyAlignment="1">
      <alignment wrapText="1"/>
    </xf>
    <xf numFmtId="0" fontId="26" fillId="0" borderId="11" xfId="0" applyFont="1" applyFill="1" applyBorder="1" applyAlignment="1" applyProtection="1">
      <alignment wrapText="1"/>
      <protection hidden="1"/>
    </xf>
    <xf numFmtId="0" fontId="26" fillId="0" borderId="11" xfId="0" applyFont="1" applyBorder="1" applyAlignment="1" applyProtection="1">
      <alignment vertical="center" wrapText="1"/>
      <protection hidden="1"/>
    </xf>
    <xf numFmtId="0" fontId="26" fillId="0" borderId="12" xfId="0" applyFont="1" applyBorder="1" applyAlignment="1" applyProtection="1">
      <alignment vertical="center" wrapText="1"/>
      <protection hidden="1"/>
    </xf>
    <xf numFmtId="0" fontId="26" fillId="0" borderId="12" xfId="0" applyFont="1" applyBorder="1" applyAlignment="1">
      <alignment wrapText="1"/>
    </xf>
    <xf numFmtId="0" fontId="25" fillId="6" borderId="1" xfId="5" applyBorder="1" applyAlignment="1" applyProtection="1">
      <alignment wrapText="1"/>
      <protection hidden="1"/>
    </xf>
    <xf numFmtId="44" fontId="26" fillId="0" borderId="8" xfId="2" applyFont="1" applyBorder="1" applyAlignment="1" applyProtection="1">
      <alignment wrapText="1"/>
      <protection hidden="1"/>
    </xf>
    <xf numFmtId="0" fontId="26" fillId="0" borderId="15" xfId="0" applyFont="1" applyBorder="1" applyAlignment="1" applyProtection="1">
      <alignment wrapText="1"/>
      <protection hidden="1"/>
    </xf>
    <xf numFmtId="44" fontId="26" fillId="0" borderId="2" xfId="2" applyFont="1" applyBorder="1" applyAlignment="1" applyProtection="1">
      <alignment wrapText="1"/>
      <protection hidden="1"/>
    </xf>
    <xf numFmtId="0" fontId="26" fillId="0" borderId="17" xfId="0" applyFont="1" applyBorder="1" applyAlignment="1" applyProtection="1">
      <alignment wrapText="1"/>
      <protection hidden="1"/>
    </xf>
    <xf numFmtId="0" fontId="26" fillId="0" borderId="2" xfId="0" applyFont="1" applyBorder="1" applyAlignment="1" applyProtection="1">
      <alignment vertical="center" wrapText="1"/>
      <protection hidden="1"/>
    </xf>
    <xf numFmtId="0" fontId="26" fillId="0" borderId="17" xfId="0" applyFont="1" applyBorder="1" applyAlignment="1" applyProtection="1">
      <alignment vertical="center" wrapText="1"/>
      <protection hidden="1"/>
    </xf>
    <xf numFmtId="0" fontId="26" fillId="0" borderId="19" xfId="0" applyFont="1" applyBorder="1" applyAlignment="1" applyProtection="1">
      <alignment vertical="center" wrapText="1"/>
      <protection hidden="1"/>
    </xf>
    <xf numFmtId="0" fontId="26" fillId="0" borderId="20" xfId="0" applyFont="1" applyBorder="1" applyAlignment="1" applyProtection="1">
      <alignment vertical="center" wrapText="1"/>
      <protection hidden="1"/>
    </xf>
    <xf numFmtId="44" fontId="26" fillId="0" borderId="10" xfId="2" applyFont="1" applyBorder="1" applyAlignment="1"/>
    <xf numFmtId="44" fontId="26" fillId="0" borderId="10" xfId="2" applyFont="1" applyFill="1" applyBorder="1" applyProtection="1">
      <protection hidden="1"/>
    </xf>
    <xf numFmtId="0" fontId="26" fillId="2" borderId="29" xfId="0" applyFont="1" applyFill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 horizontal="left" vertical="center"/>
      <protection hidden="1"/>
    </xf>
    <xf numFmtId="0" fontId="26" fillId="0" borderId="12" xfId="0" applyFont="1" applyBorder="1" applyAlignment="1" applyProtection="1">
      <alignment horizontal="left"/>
      <protection hidden="1"/>
    </xf>
    <xf numFmtId="0" fontId="24" fillId="5" borderId="0" xfId="4"/>
    <xf numFmtId="0" fontId="24" fillId="5" borderId="0" xfId="4" applyProtection="1">
      <protection hidden="1"/>
    </xf>
    <xf numFmtId="0" fontId="24" fillId="5" borderId="0" xfId="4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25" fillId="0" borderId="5" xfId="4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24" fillId="5" borderId="4" xfId="4" applyBorder="1" applyAlignment="1" applyProtection="1">
      <alignment horizontal="center" vertical="center" wrapText="1"/>
      <protection locked="0"/>
    </xf>
    <xf numFmtId="0" fontId="24" fillId="5" borderId="6" xfId="4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44" fontId="22" fillId="0" borderId="9" xfId="2" applyFont="1" applyBorder="1" applyAlignment="1">
      <alignment horizontal="center" vertical="center" wrapText="1"/>
    </xf>
    <xf numFmtId="165" fontId="21" fillId="0" borderId="5" xfId="1" applyNumberFormat="1" applyFont="1" applyBorder="1" applyAlignment="1">
      <alignment horizontal="right"/>
    </xf>
    <xf numFmtId="0" fontId="12" fillId="4" borderId="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 indent="3"/>
    </xf>
    <xf numFmtId="0" fontId="7" fillId="0" borderId="5" xfId="0" applyFont="1" applyBorder="1" applyAlignment="1">
      <alignment horizontal="left" vertical="center" wrapText="1" indent="3"/>
    </xf>
    <xf numFmtId="0" fontId="12" fillId="0" borderId="9" xfId="0" applyFont="1" applyBorder="1" applyAlignment="1">
      <alignment horizontal="left" vertical="center" wrapText="1" indent="3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6">
    <cellStyle name="Accent5" xfId="5" builtinId="45"/>
    <cellStyle name="Comma" xfId="1" builtinId="3"/>
    <cellStyle name="Currency" xfId="2" builtinId="4"/>
    <cellStyle name="Currency 2 2 2" xfId="3" xr:uid="{00000000-0005-0000-0000-000003000000}"/>
    <cellStyle name="Good" xfId="4" builtinId="26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1" hidden="1"/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6100"/>
      <color rgb="FFC6EFCE"/>
      <color rgb="FFA3EB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C42:F47" totalsRowShown="0" headerRowDxfId="13" dataDxfId="11" headerRowBorderDxfId="12" tableBorderDxfId="10" totalsRowBorderDxfId="9">
  <autoFilter ref="C42:F47" xr:uid="{00000000-0009-0000-0100-000002000000}"/>
  <tableColumns count="4">
    <tableColumn id="1" xr3:uid="{00000000-0010-0000-0000-000001000000}" name="System Type" dataDxfId="8"/>
    <tableColumn id="2" xr3:uid="{00000000-0010-0000-0000-000002000000}" name="Component 1" dataDxfId="7"/>
    <tableColumn id="3" xr3:uid="{00000000-0010-0000-0000-000003000000}" name="Component 2" dataDxfId="6"/>
    <tableColumn id="4" xr3:uid="{00000000-0010-0000-0000-000004000000}" name="Component 3" dataDxfId="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5:D20" totalsRowShown="0" tableBorderDxfId="4">
  <autoFilter ref="A15:D20" xr:uid="{00000000-0009-0000-0100-000003000000}"/>
  <tableColumns count="4">
    <tableColumn id="1" xr3:uid="{00000000-0010-0000-0100-000001000000}" name="Sprinkler Package" dataDxfId="3"/>
    <tableColumn id="2" xr3:uid="{00000000-0010-0000-0100-000002000000}" name="Payment" dataDxfId="2" dataCellStyle="Currency"/>
    <tableColumn id="3" xr3:uid="{00000000-0010-0000-0100-000003000000}" name="Savings" dataDxfId="1"/>
    <tableColumn id="4" xr3:uid="{00000000-0010-0000-0100-000004000000}" name="EERC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showWhiteSpace="0" zoomScale="120" zoomScaleNormal="120" zoomScalePageLayoutView="80" workbookViewId="0">
      <selection activeCell="D8" sqref="D8:F8"/>
    </sheetView>
  </sheetViews>
  <sheetFormatPr defaultRowHeight="15" x14ac:dyDescent="0.25"/>
  <cols>
    <col min="1" max="1" width="24.5703125" style="3" customWidth="1"/>
    <col min="2" max="2" width="24.85546875" style="3" customWidth="1"/>
    <col min="3" max="3" width="15.5703125" style="3" customWidth="1"/>
    <col min="4" max="4" width="12.140625" style="3" customWidth="1"/>
    <col min="5" max="5" width="10.7109375" style="3" customWidth="1"/>
    <col min="6" max="6" width="12.42578125" style="3" customWidth="1"/>
    <col min="7" max="7" width="10.7109375" style="3" customWidth="1"/>
    <col min="8" max="8" width="11.42578125" customWidth="1"/>
  </cols>
  <sheetData>
    <row r="1" spans="1:11" ht="27" x14ac:dyDescent="0.25">
      <c r="A1" s="156" t="s">
        <v>85</v>
      </c>
      <c r="B1" s="156"/>
      <c r="C1" s="156"/>
      <c r="D1" s="156"/>
      <c r="E1" s="156"/>
      <c r="F1" s="156"/>
      <c r="G1" s="156"/>
      <c r="H1" s="156"/>
    </row>
    <row r="2" spans="1:11" ht="55.5" customHeight="1" x14ac:dyDescent="0.25">
      <c r="A2" s="157" t="s">
        <v>86</v>
      </c>
      <c r="B2" s="157"/>
      <c r="C2" s="157"/>
      <c r="D2" s="157"/>
      <c r="E2" s="157"/>
      <c r="F2" s="157"/>
      <c r="G2" s="157"/>
      <c r="H2" s="157"/>
      <c r="I2" s="1"/>
      <c r="J2" s="1"/>
      <c r="K2" s="1"/>
    </row>
    <row r="3" spans="1:11" ht="12.75" customHeight="1" x14ac:dyDescent="0.25">
      <c r="A3" s="159" t="s">
        <v>87</v>
      </c>
      <c r="B3" s="159"/>
      <c r="C3" s="159"/>
      <c r="D3" s="159"/>
      <c r="E3" s="159"/>
      <c r="F3" s="159"/>
      <c r="G3" s="159"/>
      <c r="H3" s="159"/>
      <c r="I3" s="1"/>
      <c r="J3" s="1"/>
      <c r="K3" s="1"/>
    </row>
    <row r="4" spans="1:11" ht="15.75" x14ac:dyDescent="0.25">
      <c r="A4" s="4" t="s">
        <v>28</v>
      </c>
      <c r="C4" s="5"/>
      <c r="D4" s="5"/>
      <c r="G4"/>
    </row>
    <row r="5" spans="1:11" ht="24" customHeight="1" x14ac:dyDescent="0.25">
      <c r="A5" s="19" t="s">
        <v>0</v>
      </c>
      <c r="B5" s="153"/>
      <c r="C5" s="153"/>
      <c r="D5" s="23" t="s">
        <v>29</v>
      </c>
      <c r="E5" s="154"/>
      <c r="F5" s="155"/>
      <c r="G5" s="52"/>
    </row>
    <row r="6" spans="1:11" ht="27.75" customHeight="1" x14ac:dyDescent="0.25">
      <c r="A6" s="19" t="s">
        <v>1</v>
      </c>
      <c r="B6" s="51"/>
      <c r="C6" s="140" t="s">
        <v>81</v>
      </c>
      <c r="D6" s="141"/>
      <c r="E6" s="142"/>
      <c r="F6" s="143"/>
      <c r="G6" s="50"/>
      <c r="H6" s="50"/>
      <c r="I6" s="50"/>
    </row>
    <row r="7" spans="1:11" ht="25.5" customHeight="1" x14ac:dyDescent="0.25">
      <c r="A7" s="13" t="s">
        <v>2</v>
      </c>
      <c r="B7" s="49"/>
      <c r="C7" s="140" t="s">
        <v>82</v>
      </c>
      <c r="D7" s="141"/>
      <c r="E7" s="158"/>
      <c r="F7" s="158"/>
      <c r="G7" s="50"/>
      <c r="H7" s="50"/>
      <c r="I7" s="50"/>
    </row>
    <row r="8" spans="1:11" ht="25.5" customHeight="1" x14ac:dyDescent="0.25">
      <c r="A8" s="19" t="s">
        <v>17</v>
      </c>
      <c r="B8" s="48"/>
      <c r="C8" s="23" t="s">
        <v>12</v>
      </c>
      <c r="D8" s="137"/>
      <c r="E8" s="138"/>
      <c r="F8" s="139"/>
      <c r="G8" s="50"/>
      <c r="H8" s="50"/>
      <c r="I8" s="50" t="str">
        <f>IF(C12="","",IF(B6="high pressure",IF(COUNTA(D13:D14)&lt;2,0,MIN(D13:D14)),IF(COUNTA(D13:D15)&lt;3,0,MIN(D13:D15))))</f>
        <v/>
      </c>
    </row>
    <row r="9" spans="1:11" s="2" customFormat="1" x14ac:dyDescent="0.25">
      <c r="A9" s="6"/>
      <c r="B9" s="6"/>
      <c r="C9" s="6"/>
      <c r="D9" s="6"/>
      <c r="E9" s="7"/>
      <c r="F9" s="8"/>
      <c r="G9" s="8"/>
    </row>
    <row r="10" spans="1:11" ht="15.75" x14ac:dyDescent="0.25">
      <c r="A10" s="9" t="s">
        <v>30</v>
      </c>
    </row>
    <row r="11" spans="1:11" ht="38.25" x14ac:dyDescent="0.25">
      <c r="A11" s="148" t="s">
        <v>64</v>
      </c>
      <c r="B11" s="148"/>
      <c r="C11" s="22" t="s">
        <v>65</v>
      </c>
      <c r="D11" s="22" t="s">
        <v>56</v>
      </c>
      <c r="E11" s="22" t="s">
        <v>31</v>
      </c>
      <c r="F11" s="22" t="s">
        <v>18</v>
      </c>
      <c r="G11" s="22" t="s">
        <v>61</v>
      </c>
      <c r="H11" s="22" t="s">
        <v>58</v>
      </c>
    </row>
    <row r="12" spans="1:11" ht="22.5" customHeight="1" x14ac:dyDescent="0.25">
      <c r="A12" s="149" t="str">
        <f>IF(B6="","",IF(B7="","",IF(B7="Hand and wheel line",Sheet2!A4,IF(B7="other",Sheet2!A4,CONCATENATE("Sprinkler Package (",B6,")")))))</f>
        <v/>
      </c>
      <c r="B12" s="149"/>
      <c r="C12" s="29" t="str">
        <f>IF(A12="","",IF(A12=Sheet2!A4,"",IF(B6="","",VLOOKUP(B6,Sheet2!A16:D20,4,FALSE))))</f>
        <v/>
      </c>
      <c r="D12" s="135" t="str">
        <f>IF(C12="","",IF(B6="high pressure",IF(COUNTA(D13:D14)&lt;2,0,MIN(D13:D14)),IF(COUNTA(D13:D15)&lt;3,0,MIN(D13:D15))))</f>
        <v/>
      </c>
      <c r="E12" s="30" t="str">
        <f>IF(C12="","",IF(B6="","",IF(D12="","",VLOOKUP(B6,Sheet2!$A$16:$C$20,3,FALSE))))</f>
        <v/>
      </c>
      <c r="F12" s="31" t="str">
        <f>IF(C12="","",IF(B6="","",IF(D12="","",VLOOKUP($B$6,Sheet2!$A$16:$B$20,2,FALSE))))</f>
        <v/>
      </c>
      <c r="G12" s="32" t="str">
        <f>IF(C12="","",IF(B6="","",IF(D12="","",E12*D12)))</f>
        <v/>
      </c>
      <c r="H12" s="31" t="str">
        <f>IF(C12="","",IF(B6="","",IF(D12="","",D12*Dropdown1)))</f>
        <v/>
      </c>
    </row>
    <row r="13" spans="1:11" ht="22.5" customHeight="1" x14ac:dyDescent="0.25">
      <c r="A13" s="150" t="str">
        <f>IF(B6="","",IF(B7="","",IF(B7="other","",IF(B7="hand and wheel line","",VLOOKUP(B6,Sheet2!C43:F47,2,FALSE)))))</f>
        <v/>
      </c>
      <c r="B13" s="150"/>
      <c r="C13" s="33"/>
      <c r="D13" s="49"/>
      <c r="E13" s="34"/>
      <c r="F13" s="35"/>
      <c r="G13" s="36">
        <f>0*SUM(E13:F13)</f>
        <v>0</v>
      </c>
      <c r="H13" s="37">
        <f>0*SUM(E13:G13)</f>
        <v>0</v>
      </c>
    </row>
    <row r="14" spans="1:11" ht="22.5" customHeight="1" x14ac:dyDescent="0.25">
      <c r="A14" s="151" t="str">
        <f>IF(B6="","",IF(B7="","",IF(B7="other","",IF(B7="hand and wheel line","",VLOOKUP(B6,Sheet2!C43:F47,3, FALSE)))))</f>
        <v/>
      </c>
      <c r="B14" s="151"/>
      <c r="C14" s="38"/>
      <c r="D14" s="49"/>
      <c r="E14" s="34"/>
      <c r="F14" s="35"/>
      <c r="G14" s="36">
        <f>0*SUM(E14:F14)</f>
        <v>0</v>
      </c>
      <c r="H14" s="37">
        <f>0*SUM(E14:G14)</f>
        <v>0</v>
      </c>
    </row>
    <row r="15" spans="1:11" ht="22.5" customHeight="1" x14ac:dyDescent="0.25">
      <c r="A15" s="152" t="str">
        <f>IF(B6="","",IF(B7="","",IF(B7="other","",IF(B7="hand and wheel line","",VLOOKUP(B6,Sheet2!C43:F47,4,FALSE)))))</f>
        <v/>
      </c>
      <c r="B15" s="152"/>
      <c r="C15" s="24"/>
      <c r="D15" s="136"/>
      <c r="E15" s="25"/>
      <c r="F15" s="26"/>
      <c r="G15" s="27">
        <f>0*SUM(E15:F15)</f>
        <v>0</v>
      </c>
      <c r="H15" s="28">
        <f>0*SUM(E15:G15)</f>
        <v>0</v>
      </c>
    </row>
    <row r="16" spans="1:11" s="2" customFormat="1" x14ac:dyDescent="0.25">
      <c r="A16" s="17"/>
      <c r="B16" s="17"/>
      <c r="C16" s="17"/>
      <c r="D16" s="11"/>
      <c r="E16" s="12"/>
      <c r="F16" s="18"/>
      <c r="G16" s="14"/>
      <c r="H16" s="15"/>
    </row>
    <row r="17" spans="1:8" s="2" customFormat="1" ht="15.75" x14ac:dyDescent="0.25">
      <c r="A17" s="9" t="s">
        <v>83</v>
      </c>
      <c r="B17" s="17"/>
      <c r="C17" s="17"/>
      <c r="D17" s="11"/>
      <c r="E17" s="12"/>
      <c r="F17" s="18"/>
      <c r="G17" s="14"/>
      <c r="H17" s="15"/>
    </row>
    <row r="18" spans="1:8" ht="38.25" x14ac:dyDescent="0.25">
      <c r="A18" s="145" t="s">
        <v>84</v>
      </c>
      <c r="B18" s="145"/>
      <c r="C18" s="22" t="s">
        <v>65</v>
      </c>
      <c r="D18" s="22" t="s">
        <v>57</v>
      </c>
      <c r="E18" s="22" t="s">
        <v>31</v>
      </c>
      <c r="F18" s="22" t="s">
        <v>18</v>
      </c>
      <c r="G18" s="22" t="s">
        <v>62</v>
      </c>
      <c r="H18" s="22" t="s">
        <v>59</v>
      </c>
    </row>
    <row r="19" spans="1:8" ht="22.5" customHeight="1" x14ac:dyDescent="0.25">
      <c r="A19" s="144" t="str">
        <f>IF(E6="","",IF(B6="High Pressure",Sheet2!A3,IF(E6=B6,Sheet2!A3,IF(B7="","",IF(B7="hand and wheel line",Sheet2!A3,IF(B7="other",Sheet2!A3,IF(E6="","",IF(B6="","",IF(E6=B6,"",CONCATENATE("Conversion from ",E6," to ",B6))))))))))</f>
        <v/>
      </c>
      <c r="B19" s="144"/>
      <c r="C19" s="39" t="str">
        <f>IF(A19="Conversion from Mesa to High Pressure","",IF(A19=Sheet2!A3,"",IF(A19="","",VLOOKUP(A19,Sheet2!A24:D30,4,FALSE))))</f>
        <v/>
      </c>
      <c r="D19" s="34" t="str">
        <f>IF(C19="","",IF(E6=B6,"",IF($E$6="","",IF(B6="","",D12))))</f>
        <v/>
      </c>
      <c r="E19" s="40" t="str">
        <f>IF(D19="","",VLOOKUP(A19,Sheet2!$A$24:$C$30,3,FALSE))</f>
        <v/>
      </c>
      <c r="F19" s="41" t="str">
        <f>IF(D19="","",VLOOKUP(A19,Sheet2!$A$24:$C$30,2,FALSE))</f>
        <v/>
      </c>
      <c r="G19" s="42" t="str">
        <f>IF(C19="","",IF(D19="","",IF(A19="","",E19*D19)))</f>
        <v/>
      </c>
      <c r="H19" s="35" t="str">
        <f>IF(C19="","",IF(A19="","",IF(D19="","",IF(D19&lt;1,0,D19*F19))))</f>
        <v/>
      </c>
    </row>
    <row r="20" spans="1:8" ht="10.5" customHeight="1" x14ac:dyDescent="0.25">
      <c r="A20" s="16"/>
      <c r="B20" s="16"/>
      <c r="C20" s="16"/>
      <c r="D20" s="16"/>
      <c r="E20" s="16"/>
      <c r="F20" s="16"/>
      <c r="G20" s="16"/>
      <c r="H20" s="3"/>
    </row>
    <row r="21" spans="1:8" ht="18" x14ac:dyDescent="0.25">
      <c r="A21" s="10"/>
      <c r="E21" s="20" t="s">
        <v>60</v>
      </c>
      <c r="F21" s="146">
        <f>SUM(H12:H19)</f>
        <v>0</v>
      </c>
      <c r="G21" s="146"/>
    </row>
    <row r="22" spans="1:8" ht="18" x14ac:dyDescent="0.25">
      <c r="E22" s="20" t="s">
        <v>63</v>
      </c>
      <c r="F22" s="147">
        <f>SUM(G12,G19)</f>
        <v>0</v>
      </c>
      <c r="G22" s="147"/>
    </row>
    <row r="23" spans="1:8" ht="18" x14ac:dyDescent="0.25">
      <c r="E23" s="21"/>
    </row>
  </sheetData>
  <sheetProtection password="A056" sheet="1" objects="1" scenarios="1" selectLockedCells="1"/>
  <protectedRanges>
    <protectedRange sqref="B5:B8 E5 E6 E7 D8 D13 D14 D15 C5" name="Farm and Practices Information"/>
  </protectedRanges>
  <mergeCells count="19">
    <mergeCell ref="B5:C5"/>
    <mergeCell ref="E5:F5"/>
    <mergeCell ref="A1:H1"/>
    <mergeCell ref="A2:H2"/>
    <mergeCell ref="C7:D7"/>
    <mergeCell ref="E7:F7"/>
    <mergeCell ref="A3:H3"/>
    <mergeCell ref="F21:G21"/>
    <mergeCell ref="F22:G22"/>
    <mergeCell ref="A11:B11"/>
    <mergeCell ref="A12:B12"/>
    <mergeCell ref="A13:B13"/>
    <mergeCell ref="A14:B14"/>
    <mergeCell ref="A15:B15"/>
    <mergeCell ref="D8:F8"/>
    <mergeCell ref="C6:D6"/>
    <mergeCell ref="E6:F6"/>
    <mergeCell ref="A19:B19"/>
    <mergeCell ref="A18:B18"/>
  </mergeCells>
  <conditionalFormatting sqref="D15">
    <cfRule type="expression" dxfId="14" priority="1">
      <formula>$B$6&lt;&gt;"high pressure"</formula>
    </cfRule>
  </conditionalFormatting>
  <printOptions gridLines="1"/>
  <pageMargins left="0.7" right="0.7" top="0.75" bottom="0.75" header="0.3" footer="0.3"/>
  <pageSetup scale="92" fitToHeight="0" orientation="landscape" horizontalDpi="90" verticalDpi="90" r:id="rId1"/>
  <ignoredErrors>
    <ignoredError sqref="G13:G15" formulaRange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Sheet2!$C$2:$C$6</xm:f>
          </x14:formula1>
          <xm:sqref>B7 E7:F7</xm:sqref>
        </x14:dataValidation>
        <x14:dataValidation type="list" allowBlank="1" showInputMessage="1" showErrorMessage="1" xr:uid="{00000000-0002-0000-0000-000002000000}">
          <x14:formula1>
            <xm:f>Sheet2!$B$3:$B$6</xm:f>
          </x14:formula1>
          <xm:sqref>B9</xm:sqref>
        </x14:dataValidation>
        <x14:dataValidation type="list" allowBlank="1" showInputMessage="1" showErrorMessage="1" xr:uid="{00000000-0002-0000-0000-000003000000}">
          <x14:formula1>
            <xm:f>Sheet2!$B$2:$B$6</xm:f>
          </x14:formula1>
          <xm:sqref>B8</xm:sqref>
        </x14:dataValidation>
        <x14:dataValidation type="list" allowBlank="1" showInputMessage="1" showErrorMessage="1" xr:uid="{00000000-0002-0000-0000-000004000000}">
          <x14:formula1>
            <xm:f>Sheet2!$D$2:$D$7</xm:f>
          </x14:formula1>
          <xm:sqref>B6</xm:sqref>
        </x14:dataValidation>
        <x14:dataValidation type="list" allowBlank="1" showInputMessage="1" showErrorMessage="1" xr:uid="{00000000-0002-0000-0000-000005000000}">
          <x14:formula1>
            <xm:f>Sheet2!$E$2:$E$4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workbookViewId="0"/>
  </sheetViews>
  <sheetFormatPr defaultRowHeight="15" x14ac:dyDescent="0.25"/>
  <cols>
    <col min="1" max="1" width="38.42578125" style="43" bestFit="1" customWidth="1"/>
    <col min="2" max="2" width="15" style="43" customWidth="1"/>
    <col min="3" max="3" width="15.28515625" style="46" customWidth="1"/>
    <col min="4" max="4" width="15.140625" style="46" customWidth="1"/>
    <col min="5" max="5" width="25.5703125" style="97" customWidth="1"/>
    <col min="6" max="6" width="23.28515625" style="98" customWidth="1"/>
    <col min="7" max="7" width="15.28515625" style="43" customWidth="1"/>
    <col min="8" max="8" width="23.85546875" style="44" bestFit="1" customWidth="1"/>
    <col min="9" max="9" width="34.28515625" style="43" bestFit="1" customWidth="1"/>
    <col min="10" max="16384" width="9.140625" style="43"/>
  </cols>
  <sheetData>
    <row r="1" spans="1:13" x14ac:dyDescent="0.25">
      <c r="A1" s="90" t="s">
        <v>79</v>
      </c>
      <c r="B1" s="85" t="s">
        <v>13</v>
      </c>
      <c r="C1" s="93" t="s">
        <v>8</v>
      </c>
      <c r="D1" s="110" t="s">
        <v>71</v>
      </c>
      <c r="E1" s="111" t="s">
        <v>27</v>
      </c>
      <c r="H1" s="43"/>
    </row>
    <row r="2" spans="1:13" x14ac:dyDescent="0.25">
      <c r="A2" s="88"/>
      <c r="B2" s="86"/>
      <c r="C2" s="94"/>
      <c r="D2" s="112"/>
      <c r="E2" s="113"/>
      <c r="H2" s="43"/>
    </row>
    <row r="3" spans="1:13" ht="30" x14ac:dyDescent="0.25">
      <c r="A3" s="92" t="s">
        <v>78</v>
      </c>
      <c r="B3" s="86" t="s">
        <v>14</v>
      </c>
      <c r="C3" s="95" t="s">
        <v>9</v>
      </c>
      <c r="D3" s="112" t="s">
        <v>5</v>
      </c>
      <c r="E3" s="114" t="s">
        <v>5</v>
      </c>
      <c r="H3" s="43"/>
    </row>
    <row r="4" spans="1:13" ht="15.75" thickBot="1" x14ac:dyDescent="0.3">
      <c r="A4" s="89" t="s">
        <v>80</v>
      </c>
      <c r="B4" s="86" t="s">
        <v>15</v>
      </c>
      <c r="C4" s="94" t="s">
        <v>10</v>
      </c>
      <c r="D4" s="112" t="s">
        <v>4</v>
      </c>
      <c r="E4" s="115" t="s">
        <v>4</v>
      </c>
      <c r="H4" s="43"/>
    </row>
    <row r="5" spans="1:13" x14ac:dyDescent="0.25">
      <c r="B5" s="86" t="s">
        <v>16</v>
      </c>
      <c r="C5" s="94" t="s">
        <v>75</v>
      </c>
      <c r="D5" s="112" t="s">
        <v>6</v>
      </c>
      <c r="E5" s="98"/>
      <c r="H5" s="43"/>
    </row>
    <row r="6" spans="1:13" ht="15.75" thickBot="1" x14ac:dyDescent="0.3">
      <c r="B6" s="87" t="s">
        <v>11</v>
      </c>
      <c r="C6" s="96" t="s">
        <v>76</v>
      </c>
      <c r="D6" s="112" t="s">
        <v>7</v>
      </c>
      <c r="E6" s="98"/>
      <c r="G6" s="44"/>
      <c r="H6" s="43"/>
    </row>
    <row r="7" spans="1:13" ht="15.75" thickBot="1" x14ac:dyDescent="0.3">
      <c r="B7" s="97"/>
      <c r="C7" s="99"/>
      <c r="D7" s="116" t="s">
        <v>3</v>
      </c>
      <c r="E7" s="98"/>
      <c r="G7" s="44"/>
      <c r="H7" s="43"/>
    </row>
    <row r="8" spans="1:13" x14ac:dyDescent="0.25">
      <c r="E8" s="100"/>
      <c r="F8" s="99"/>
      <c r="G8" s="53"/>
      <c r="H8" s="68"/>
      <c r="I8" s="53"/>
      <c r="J8" s="53"/>
      <c r="K8" s="53"/>
      <c r="L8" s="53"/>
      <c r="M8" s="53"/>
    </row>
    <row r="9" spans="1:13" ht="15.75" thickBot="1" x14ac:dyDescent="0.3">
      <c r="G9" s="53"/>
      <c r="H9" s="68"/>
      <c r="I9" s="53"/>
      <c r="J9" s="53"/>
      <c r="K9" s="53"/>
      <c r="L9" s="53"/>
      <c r="M9" s="53"/>
    </row>
    <row r="10" spans="1:13" x14ac:dyDescent="0.25">
      <c r="A10" s="128" t="s">
        <v>23</v>
      </c>
      <c r="B10" s="46"/>
      <c r="C10" s="97"/>
      <c r="D10" s="98"/>
      <c r="E10" s="53"/>
      <c r="F10" s="68"/>
      <c r="G10" s="53"/>
      <c r="H10" s="53"/>
      <c r="I10" s="53"/>
      <c r="J10" s="53"/>
      <c r="K10" s="53"/>
    </row>
    <row r="11" spans="1:13" x14ac:dyDescent="0.25">
      <c r="A11" s="129"/>
      <c r="B11" s="46"/>
      <c r="C11" s="97"/>
      <c r="D11" s="98"/>
      <c r="E11" s="53"/>
      <c r="F11" s="68"/>
      <c r="G11" s="53"/>
      <c r="H11" s="53"/>
      <c r="I11" s="53"/>
      <c r="J11" s="53"/>
      <c r="K11" s="53"/>
    </row>
    <row r="12" spans="1:13" x14ac:dyDescent="0.25">
      <c r="A12" s="130" t="s">
        <v>21</v>
      </c>
      <c r="B12" s="47"/>
      <c r="C12" s="97"/>
      <c r="D12" s="98"/>
      <c r="E12" s="53"/>
      <c r="F12" s="53"/>
      <c r="G12" s="68"/>
      <c r="H12" s="53"/>
      <c r="I12" s="53"/>
      <c r="J12" s="53"/>
      <c r="K12" s="53"/>
    </row>
    <row r="13" spans="1:13" ht="15.75" thickBot="1" x14ac:dyDescent="0.3">
      <c r="A13" s="131" t="s">
        <v>22</v>
      </c>
      <c r="B13" s="69"/>
      <c r="C13" s="97"/>
      <c r="D13" s="98"/>
      <c r="E13" s="53"/>
      <c r="F13" s="53"/>
      <c r="G13" s="53"/>
      <c r="H13" s="53"/>
      <c r="I13" s="53"/>
      <c r="J13" s="53"/>
      <c r="K13" s="53"/>
    </row>
    <row r="14" spans="1:13" x14ac:dyDescent="0.25">
      <c r="A14" s="60"/>
      <c r="B14" s="67"/>
      <c r="C14" s="67"/>
      <c r="D14" s="67"/>
      <c r="E14" s="100"/>
      <c r="F14" s="99"/>
      <c r="G14" s="53"/>
      <c r="H14" s="53"/>
      <c r="I14" s="53"/>
      <c r="J14" s="53"/>
      <c r="K14" s="53"/>
      <c r="L14" s="53"/>
      <c r="M14" s="53"/>
    </row>
    <row r="15" spans="1:13" x14ac:dyDescent="0.25">
      <c r="A15" s="43" t="s">
        <v>19</v>
      </c>
      <c r="B15" s="68" t="s">
        <v>25</v>
      </c>
      <c r="C15" s="67" t="s">
        <v>24</v>
      </c>
      <c r="D15" s="67" t="s">
        <v>65</v>
      </c>
      <c r="E15" s="100"/>
      <c r="F15" s="101"/>
      <c r="G15" s="60"/>
      <c r="H15" s="53"/>
      <c r="I15" s="53"/>
      <c r="J15" s="53"/>
      <c r="K15" s="53"/>
      <c r="L15" s="53"/>
      <c r="M15" s="53"/>
    </row>
    <row r="16" spans="1:13" x14ac:dyDescent="0.25">
      <c r="A16" s="45" t="s">
        <v>5</v>
      </c>
      <c r="B16" s="70">
        <v>12</v>
      </c>
      <c r="C16" s="71">
        <v>55</v>
      </c>
      <c r="D16" s="72" t="s">
        <v>37</v>
      </c>
      <c r="F16" s="101"/>
      <c r="G16" s="60"/>
      <c r="H16" s="53"/>
      <c r="I16" s="53"/>
      <c r="J16" s="53"/>
      <c r="K16" s="53"/>
      <c r="L16" s="53"/>
      <c r="M16" s="53"/>
    </row>
    <row r="17" spans="1:13" ht="15" customHeight="1" x14ac:dyDescent="0.25">
      <c r="A17" s="45" t="s">
        <v>4</v>
      </c>
      <c r="B17" s="70">
        <v>6</v>
      </c>
      <c r="C17" s="73">
        <v>28</v>
      </c>
      <c r="D17" s="72" t="s">
        <v>39</v>
      </c>
      <c r="F17" s="101"/>
      <c r="G17" s="60"/>
      <c r="H17" s="53"/>
      <c r="I17" s="53"/>
      <c r="J17" s="53"/>
      <c r="K17" s="53"/>
      <c r="L17" s="53"/>
      <c r="M17" s="53"/>
    </row>
    <row r="18" spans="1:13" x14ac:dyDescent="0.25">
      <c r="A18" s="45" t="s">
        <v>3</v>
      </c>
      <c r="B18" s="70">
        <v>3</v>
      </c>
      <c r="C18" s="73">
        <v>14</v>
      </c>
      <c r="D18" s="72" t="s">
        <v>38</v>
      </c>
      <c r="F18" s="102"/>
      <c r="G18" s="60"/>
      <c r="H18" s="53"/>
      <c r="I18" s="53"/>
      <c r="J18" s="53"/>
      <c r="K18" s="53"/>
      <c r="L18" s="53"/>
      <c r="M18" s="53"/>
    </row>
    <row r="19" spans="1:13" x14ac:dyDescent="0.25">
      <c r="A19" s="45" t="s">
        <v>7</v>
      </c>
      <c r="B19" s="70">
        <v>3</v>
      </c>
      <c r="C19" s="73">
        <v>14</v>
      </c>
      <c r="D19" s="72" t="s">
        <v>38</v>
      </c>
      <c r="F19" s="102"/>
      <c r="G19" s="60"/>
      <c r="H19" s="53"/>
      <c r="I19" s="53"/>
      <c r="J19" s="53"/>
      <c r="K19" s="53"/>
      <c r="L19" s="53"/>
      <c r="M19" s="53"/>
    </row>
    <row r="20" spans="1:13" x14ac:dyDescent="0.25">
      <c r="A20" s="81" t="s">
        <v>6</v>
      </c>
      <c r="B20" s="82">
        <v>3</v>
      </c>
      <c r="C20" s="83">
        <v>14</v>
      </c>
      <c r="D20" s="84" t="s">
        <v>38</v>
      </c>
      <c r="F20" s="102"/>
      <c r="G20" s="60"/>
      <c r="H20" s="53"/>
      <c r="I20" s="68"/>
      <c r="J20" s="53"/>
      <c r="K20" s="53"/>
      <c r="L20" s="53"/>
      <c r="M20" s="53"/>
    </row>
    <row r="21" spans="1:13" x14ac:dyDescent="0.25">
      <c r="F21" s="102"/>
      <c r="G21" s="60"/>
      <c r="H21" s="53"/>
      <c r="I21" s="53"/>
      <c r="J21" s="53"/>
      <c r="K21" s="53"/>
      <c r="L21" s="53"/>
      <c r="M21" s="53"/>
    </row>
    <row r="22" spans="1:13" x14ac:dyDescent="0.25">
      <c r="B22" s="53"/>
      <c r="C22" s="67"/>
      <c r="D22" s="67"/>
      <c r="E22" s="100"/>
      <c r="F22" s="101"/>
      <c r="G22" s="60"/>
      <c r="H22" s="53"/>
      <c r="I22" s="53"/>
      <c r="J22" s="53"/>
      <c r="K22" s="53"/>
      <c r="L22" s="53"/>
      <c r="M22" s="53"/>
    </row>
    <row r="23" spans="1:13" x14ac:dyDescent="0.25">
      <c r="A23" s="132" t="s">
        <v>26</v>
      </c>
      <c r="B23" s="133" t="s">
        <v>25</v>
      </c>
      <c r="C23" s="134" t="s">
        <v>24</v>
      </c>
      <c r="D23" s="134" t="s">
        <v>65</v>
      </c>
      <c r="E23" s="98"/>
      <c r="F23" s="101"/>
      <c r="G23" s="60"/>
      <c r="H23" s="53"/>
      <c r="I23" s="53"/>
      <c r="J23" s="53"/>
      <c r="K23" s="53"/>
      <c r="L23" s="53"/>
      <c r="M23" s="53"/>
    </row>
    <row r="24" spans="1:13" x14ac:dyDescent="0.25">
      <c r="A24" s="80" t="s">
        <v>49</v>
      </c>
      <c r="B24" s="70">
        <v>10</v>
      </c>
      <c r="C24" s="73">
        <v>47</v>
      </c>
      <c r="D24" s="72" t="s">
        <v>42</v>
      </c>
      <c r="E24" s="98"/>
      <c r="F24" s="102"/>
      <c r="G24" s="60"/>
      <c r="H24" s="53"/>
      <c r="I24" s="53"/>
      <c r="J24" s="53"/>
      <c r="K24" s="53"/>
      <c r="L24" s="53"/>
      <c r="M24" s="53"/>
    </row>
    <row r="25" spans="1:13" x14ac:dyDescent="0.25">
      <c r="A25" s="80" t="s">
        <v>50</v>
      </c>
      <c r="B25" s="70">
        <v>12</v>
      </c>
      <c r="C25" s="73">
        <v>54</v>
      </c>
      <c r="D25" s="72" t="s">
        <v>45</v>
      </c>
      <c r="E25" s="98"/>
      <c r="F25" s="102"/>
      <c r="G25" s="53"/>
      <c r="H25" s="53"/>
      <c r="I25" s="53"/>
      <c r="J25" s="53"/>
      <c r="K25" s="53"/>
      <c r="L25" s="53"/>
      <c r="M25" s="53"/>
    </row>
    <row r="26" spans="1:13" x14ac:dyDescent="0.25">
      <c r="A26" s="80" t="s">
        <v>51</v>
      </c>
      <c r="B26" s="70">
        <v>12</v>
      </c>
      <c r="C26" s="73">
        <v>54</v>
      </c>
      <c r="D26" s="72" t="s">
        <v>45</v>
      </c>
      <c r="E26" s="98"/>
      <c r="F26" s="102"/>
      <c r="G26" s="53"/>
      <c r="H26" s="53"/>
      <c r="I26" s="53"/>
      <c r="J26" s="53"/>
      <c r="K26" s="53"/>
      <c r="L26" s="53"/>
      <c r="M26" s="53"/>
    </row>
    <row r="27" spans="1:13" x14ac:dyDescent="0.25">
      <c r="A27" s="80" t="s">
        <v>52</v>
      </c>
      <c r="B27" s="70">
        <v>12</v>
      </c>
      <c r="C27" s="73">
        <v>54</v>
      </c>
      <c r="D27" s="72" t="s">
        <v>45</v>
      </c>
      <c r="E27" s="98"/>
      <c r="F27" s="102"/>
      <c r="G27" s="53"/>
      <c r="H27" s="53"/>
      <c r="I27" s="68"/>
      <c r="J27" s="53"/>
      <c r="K27" s="53"/>
      <c r="L27" s="53"/>
      <c r="M27" s="53"/>
    </row>
    <row r="28" spans="1:13" x14ac:dyDescent="0.25">
      <c r="A28" s="80" t="s">
        <v>53</v>
      </c>
      <c r="B28" s="70">
        <v>12</v>
      </c>
      <c r="C28" s="73">
        <v>34</v>
      </c>
      <c r="D28" s="72" t="s">
        <v>46</v>
      </c>
      <c r="E28" s="98"/>
      <c r="F28" s="102"/>
      <c r="G28" s="53"/>
      <c r="H28" s="68"/>
      <c r="I28" s="53"/>
      <c r="J28" s="53"/>
      <c r="K28" s="53"/>
      <c r="L28" s="53"/>
      <c r="M28" s="53"/>
    </row>
    <row r="29" spans="1:13" x14ac:dyDescent="0.25">
      <c r="A29" s="80" t="s">
        <v>54</v>
      </c>
      <c r="B29" s="75">
        <v>12</v>
      </c>
      <c r="C29" s="73">
        <v>34</v>
      </c>
      <c r="D29" s="72" t="s">
        <v>46</v>
      </c>
      <c r="E29" s="98"/>
      <c r="F29" s="102"/>
      <c r="G29" s="53"/>
      <c r="H29" s="53"/>
      <c r="I29" s="68"/>
      <c r="J29" s="53"/>
      <c r="K29" s="53"/>
      <c r="L29" s="53"/>
      <c r="M29" s="53"/>
    </row>
    <row r="30" spans="1:13" x14ac:dyDescent="0.25">
      <c r="A30" s="80" t="s">
        <v>55</v>
      </c>
      <c r="B30" s="75">
        <v>12</v>
      </c>
      <c r="C30" s="73">
        <v>34</v>
      </c>
      <c r="D30" s="72" t="s">
        <v>46</v>
      </c>
      <c r="E30" s="98"/>
      <c r="F30" s="102"/>
      <c r="G30" s="53"/>
      <c r="H30" s="53"/>
      <c r="I30" s="68"/>
      <c r="J30" s="53"/>
      <c r="K30" s="53"/>
      <c r="L30" s="53"/>
      <c r="M30" s="53"/>
    </row>
    <row r="31" spans="1:13" x14ac:dyDescent="0.25">
      <c r="A31" s="126"/>
      <c r="B31" s="127"/>
      <c r="C31" s="69"/>
      <c r="D31" s="74"/>
      <c r="E31" s="98"/>
      <c r="F31" s="102"/>
      <c r="G31" s="53"/>
      <c r="H31" s="53"/>
      <c r="I31" s="68"/>
      <c r="J31" s="53"/>
      <c r="K31" s="53"/>
      <c r="L31" s="53"/>
      <c r="M31" s="53"/>
    </row>
    <row r="32" spans="1:13" ht="15.75" thickBot="1" x14ac:dyDescent="0.3">
      <c r="A32" s="76"/>
      <c r="B32" s="77"/>
      <c r="H32" s="43"/>
      <c r="I32" s="44"/>
    </row>
    <row r="33" spans="1:9" ht="30" x14ac:dyDescent="0.25">
      <c r="A33" s="55" t="s">
        <v>33</v>
      </c>
      <c r="B33" s="56" t="s">
        <v>35</v>
      </c>
      <c r="C33" s="57" t="s">
        <v>36</v>
      </c>
      <c r="D33" s="54" t="s">
        <v>32</v>
      </c>
      <c r="E33" s="55" t="s">
        <v>34</v>
      </c>
      <c r="F33" s="55" t="s">
        <v>68</v>
      </c>
    </row>
    <row r="34" spans="1:9" ht="30" x14ac:dyDescent="0.25">
      <c r="A34" s="60" t="s">
        <v>40</v>
      </c>
      <c r="B34" s="104">
        <v>12</v>
      </c>
      <c r="C34" s="105">
        <v>55</v>
      </c>
      <c r="D34" s="106" t="s">
        <v>37</v>
      </c>
      <c r="E34" s="91" t="s">
        <v>5</v>
      </c>
      <c r="F34" s="91" t="s">
        <v>66</v>
      </c>
    </row>
    <row r="35" spans="1:9" ht="30" x14ac:dyDescent="0.25">
      <c r="A35" s="60" t="s">
        <v>40</v>
      </c>
      <c r="B35" s="104">
        <v>3</v>
      </c>
      <c r="C35" s="105">
        <v>14</v>
      </c>
      <c r="D35" s="106" t="s">
        <v>38</v>
      </c>
      <c r="E35" s="91" t="s">
        <v>41</v>
      </c>
      <c r="F35" s="91" t="s">
        <v>66</v>
      </c>
    </row>
    <row r="36" spans="1:9" ht="30" x14ac:dyDescent="0.25">
      <c r="A36" s="60" t="s">
        <v>40</v>
      </c>
      <c r="B36" s="104">
        <v>6</v>
      </c>
      <c r="C36" s="105">
        <v>28</v>
      </c>
      <c r="D36" s="106" t="s">
        <v>39</v>
      </c>
      <c r="E36" s="91" t="s">
        <v>4</v>
      </c>
      <c r="F36" s="91" t="s">
        <v>66</v>
      </c>
    </row>
    <row r="37" spans="1:9" ht="30" x14ac:dyDescent="0.25">
      <c r="A37" s="60" t="s">
        <v>43</v>
      </c>
      <c r="B37" s="104">
        <v>10</v>
      </c>
      <c r="C37" s="105">
        <v>47</v>
      </c>
      <c r="D37" s="106" t="s">
        <v>42</v>
      </c>
      <c r="E37" s="91" t="s">
        <v>44</v>
      </c>
      <c r="F37" s="91" t="s">
        <v>66</v>
      </c>
    </row>
    <row r="38" spans="1:9" ht="45" x14ac:dyDescent="0.25">
      <c r="A38" s="60" t="s">
        <v>43</v>
      </c>
      <c r="B38" s="104">
        <v>12</v>
      </c>
      <c r="C38" s="105">
        <v>54</v>
      </c>
      <c r="D38" s="106" t="s">
        <v>45</v>
      </c>
      <c r="E38" s="91" t="s">
        <v>47</v>
      </c>
      <c r="F38" s="91" t="s">
        <v>67</v>
      </c>
    </row>
    <row r="39" spans="1:9" ht="45.75" thickBot="1" x14ac:dyDescent="0.3">
      <c r="A39" s="66" t="s">
        <v>43</v>
      </c>
      <c r="B39" s="107">
        <v>12</v>
      </c>
      <c r="C39" s="108">
        <v>34</v>
      </c>
      <c r="D39" s="109" t="s">
        <v>46</v>
      </c>
      <c r="E39" s="103" t="s">
        <v>48</v>
      </c>
      <c r="F39" s="103" t="s">
        <v>67</v>
      </c>
    </row>
    <row r="40" spans="1:9" ht="15.75" thickBot="1" x14ac:dyDescent="0.3">
      <c r="H40" s="43"/>
      <c r="I40" s="44"/>
    </row>
    <row r="41" spans="1:9" x14ac:dyDescent="0.25">
      <c r="C41" s="78" t="s">
        <v>69</v>
      </c>
      <c r="D41" s="79"/>
      <c r="E41" s="117"/>
      <c r="F41" s="117"/>
      <c r="H41" s="43"/>
      <c r="I41" s="44"/>
    </row>
    <row r="42" spans="1:9" x14ac:dyDescent="0.25">
      <c r="C42" s="58" t="s">
        <v>71</v>
      </c>
      <c r="D42" s="59" t="s">
        <v>72</v>
      </c>
      <c r="E42" s="118" t="s">
        <v>73</v>
      </c>
      <c r="F42" s="119" t="s">
        <v>74</v>
      </c>
      <c r="H42" s="43"/>
      <c r="I42" s="44"/>
    </row>
    <row r="43" spans="1:9" x14ac:dyDescent="0.25">
      <c r="C43" s="61" t="s">
        <v>5</v>
      </c>
      <c r="D43" s="62" t="s">
        <v>20</v>
      </c>
      <c r="E43" s="120" t="s">
        <v>22</v>
      </c>
      <c r="F43" s="121" t="s">
        <v>77</v>
      </c>
      <c r="H43" s="43"/>
      <c r="I43" s="44"/>
    </row>
    <row r="44" spans="1:9" ht="30" x14ac:dyDescent="0.25">
      <c r="C44" s="61" t="s">
        <v>4</v>
      </c>
      <c r="D44" s="63" t="s">
        <v>20</v>
      </c>
      <c r="E44" s="122" t="s">
        <v>21</v>
      </c>
      <c r="F44" s="123" t="s">
        <v>70</v>
      </c>
    </row>
    <row r="45" spans="1:9" ht="30" x14ac:dyDescent="0.25">
      <c r="C45" s="61" t="s">
        <v>7</v>
      </c>
      <c r="D45" s="63" t="s">
        <v>20</v>
      </c>
      <c r="E45" s="122" t="s">
        <v>21</v>
      </c>
      <c r="F45" s="123" t="s">
        <v>70</v>
      </c>
    </row>
    <row r="46" spans="1:9" ht="30" x14ac:dyDescent="0.25">
      <c r="C46" s="61" t="s">
        <v>6</v>
      </c>
      <c r="D46" s="63" t="s">
        <v>20</v>
      </c>
      <c r="E46" s="122" t="s">
        <v>21</v>
      </c>
      <c r="F46" s="123" t="s">
        <v>70</v>
      </c>
    </row>
    <row r="47" spans="1:9" ht="30.75" thickBot="1" x14ac:dyDescent="0.3">
      <c r="C47" s="64" t="s">
        <v>3</v>
      </c>
      <c r="D47" s="65" t="s">
        <v>20</v>
      </c>
      <c r="E47" s="124" t="s">
        <v>21</v>
      </c>
      <c r="F47" s="125" t="s">
        <v>70</v>
      </c>
    </row>
  </sheetData>
  <sheetProtection password="A056" sheet="1" objects="1" scenarios="1"/>
  <printOptions gridLines="1"/>
  <pageMargins left="0.25" right="0.25" top="0.75" bottom="0.75" header="0.3" footer="0.3"/>
  <pageSetup orientation="landscape" horizontalDpi="90" verticalDpi="9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8AABF16F65C2DA45A600D36004251876" ma:contentTypeVersion="5" ma:contentTypeDescription="BPA Documents that do not have a specific content type defined." ma:contentTypeScope="" ma:versionID="5c50b622243e23e7606f7a8b0c1dc75b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4861b81d680cbf4b493a5fd4b8429660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Calculator Tool 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CC49258-4CD8-4D18-89AF-DB83365A5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0500A1-68FE-4578-BFB8-C0EFBABEA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E87034-54FC-4802-95F3-7DB50037E3FB}">
  <ds:schemaRefs>
    <ds:schemaRef ds:uri="http://purl.org/dc/terms/"/>
    <ds:schemaRef ds:uri="e22c7409-3fd3-409a-a4a6-6ab0ea51d687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Sheet1!Dropdown1</vt:lpstr>
    </vt:vector>
  </TitlesOfParts>
  <Company>Bonneville Power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Irrigation_System_Conversion_and_Sprinklers_Tool</dc:title>
  <dc:creator>Pettit, Stephanie</dc:creator>
  <dc:description/>
  <cp:lastModifiedBy>Vickie Bergum</cp:lastModifiedBy>
  <cp:lastPrinted>2020-01-08T22:22:08Z</cp:lastPrinted>
  <dcterms:created xsi:type="dcterms:W3CDTF">2019-04-16T20:59:39Z</dcterms:created>
  <dcterms:modified xsi:type="dcterms:W3CDTF">2020-01-08T22:47:55Z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0x010100404842DB1C82EF43A906826C7ABE80A904008AABF16F65C2DA45A600D36004251876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6900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